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15060" yWindow="405" windowWidth="11595" windowHeight="10425"/>
  </bookViews>
  <sheets>
    <sheet name="распределение" sheetId="2" r:id="rId1"/>
    <sheet name="Затраты" sheetId="1" r:id="rId2"/>
    <sheet name="Лист1" sheetId="3" r:id="rId3"/>
  </sheets>
  <calcPr calcId="12451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11" i="2"/>
  <c r="Q14" l="1"/>
  <c r="U14"/>
  <c r="T14"/>
  <c r="Y13"/>
  <c r="V13"/>
  <c r="S13"/>
  <c r="P13"/>
  <c r="M13"/>
  <c r="J13"/>
  <c r="G13"/>
  <c r="Y12"/>
  <c r="V12"/>
  <c r="S12"/>
  <c r="P12"/>
  <c r="M12"/>
  <c r="J12"/>
  <c r="G12"/>
  <c r="Y11"/>
  <c r="V11"/>
  <c r="R14"/>
  <c r="P11"/>
  <c r="L14"/>
  <c r="M11"/>
  <c r="J11"/>
  <c r="G11"/>
  <c r="Y10"/>
  <c r="V10"/>
  <c r="S10"/>
  <c r="P10"/>
  <c r="M10"/>
  <c r="J10"/>
  <c r="Y9"/>
  <c r="V9"/>
  <c r="S9"/>
  <c r="P9"/>
  <c r="M9"/>
  <c r="I14"/>
  <c r="H14"/>
  <c r="G9"/>
  <c r="X14"/>
  <c r="Y8"/>
  <c r="V8"/>
  <c r="S8"/>
  <c r="P8"/>
  <c r="M8"/>
  <c r="J8"/>
  <c r="G8"/>
  <c r="W14"/>
  <c r="K14"/>
  <c r="N14"/>
  <c r="Z12" l="1"/>
  <c r="Z8"/>
  <c r="Z13"/>
  <c r="O14"/>
  <c r="J9"/>
  <c r="Z9" s="1"/>
  <c r="G10"/>
  <c r="Z10" s="1"/>
  <c r="S11"/>
  <c r="Z11" l="1"/>
  <c r="Z14" s="1"/>
  <c r="I4" i="1"/>
  <c r="G4" s="1"/>
  <c r="G9" l="1"/>
  <c r="G6" l="1"/>
  <c r="G8"/>
  <c r="G7"/>
  <c r="G5"/>
  <c r="G10"/>
</calcChain>
</file>

<file path=xl/comments1.xml><?xml version="1.0" encoding="utf-8"?>
<comments xmlns="http://schemas.openxmlformats.org/spreadsheetml/2006/main">
  <authors>
    <author>Автор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 Филиалом Ридер</t>
        </r>
      </text>
    </comment>
    <comment ref="H1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без учета ЦТВЭС</t>
        </r>
      </text>
    </comment>
  </commentList>
</comments>
</file>

<file path=xl/sharedStrings.xml><?xml version="1.0" encoding="utf-8"?>
<sst xmlns="http://schemas.openxmlformats.org/spreadsheetml/2006/main" count="51" uniqueCount="30">
  <si>
    <t>II волна</t>
  </si>
  <si>
    <t>I волна</t>
  </si>
  <si>
    <t>ТОО «Казахмыс Дистрибьюшн»</t>
  </si>
  <si>
    <t>ТОО «Монтажник М»</t>
  </si>
  <si>
    <t>ТОО «Казахмыс Коал»</t>
  </si>
  <si>
    <t>ТОО «АВ Construction»</t>
  </si>
  <si>
    <t>АО «Жезказганская РЭК»</t>
  </si>
  <si>
    <t>ТОО «ГРЭC Топар»</t>
  </si>
  <si>
    <t>№</t>
  </si>
  <si>
    <t>Периодичность</t>
  </si>
  <si>
    <t>Наименование актива</t>
  </si>
  <si>
    <t>Сумма договор</t>
  </si>
  <si>
    <t>Стоимость проекта</t>
  </si>
  <si>
    <t>% распределения</t>
  </si>
  <si>
    <r>
      <t>ТОО «Казахмыс Энерджи»</t>
    </r>
    <r>
      <rPr>
        <sz val="8"/>
        <color theme="1"/>
        <rFont val="Times New Roman"/>
        <family val="1"/>
        <charset val="204"/>
      </rPr>
      <t> </t>
    </r>
  </si>
  <si>
    <t>Кол-во сотрудников</t>
  </si>
  <si>
    <t>Общее кол-во сотрудников</t>
  </si>
  <si>
    <t>Итого</t>
  </si>
  <si>
    <t>фикс</t>
  </si>
  <si>
    <t>перемен</t>
  </si>
  <si>
    <t>Из указанныех 7-ми компаний группы ТЭК 2 компании не являются субъектами естественных монополий и недропользователями, это ТОО "Монтажник М" и ТОО "AB Construction". Процедуры закупа в данных компаниях на порядок проще и быстрее. По субъектам естественных монополий и недропользователям необходимо проведение специальных тендерных/кокнкурсных процедур. Согласно утвержденных регламентов, сроки проведения закупок и заключение договоров будут составлять не менее 14 дней. Учитывая изложенное, платежи по проекту за август месяц предлагаем провести по указанным 2-м компаниям (Монтажник М, AB Construction). В течении августа месяца будут завершены процедуры закупа по всем остальным компаниям и платежи по проекту с сентября месяца будут распределены на всех. Есть еще 2 вопроса на обсуждение: 1. Закуп услуг в субъектах естественных монополий проводится через биржи. Поскольку иной процедуры закупа нет, Вам необходимо участвовать в этих биржевых торгах и заплатить биржевой сбор брокера который составляет около 1000$ на все контракты которые пройдут процедуру закупа указанным путем. Здесь просьба подтвердить готовность участия в такой процедуре закупа и оплату биржевого платежа. 2. Вопрос по валютному курсу в договоре. Согласно законодательства все компании (кроеме Монтажник М и AB Construction) должны выставлять лоты на тендерах в национальной валюте (тенге) и пересчитывать курс на момент вскрытия конвертов и устанавливать сумму договора в валюте согласно курсу национального банка РК. Вопрос - теоритически может выйти небольшая курсоввая разница между днем выставления заявки на конкурс в тенге и днем вскрытия конвертов (ориентировочно 15 дней временной интервал). Риск минимален, но он есть. Готовы ли принять такую курсовую разницу в случае возникновения?</t>
  </si>
  <si>
    <t>Приложение № 9</t>
  </si>
  <si>
    <t>к договору №___________</t>
  </si>
  <si>
    <t>от "____" _____ 2020 г.</t>
  </si>
  <si>
    <t>ИСПОЛНИТЕЛЬ</t>
  </si>
  <si>
    <t>КЛИЕНТ</t>
  </si>
  <si>
    <t>_____________ / ___________</t>
  </si>
  <si>
    <t>м.п.</t>
  </si>
  <si>
    <t>месяц</t>
  </si>
  <si>
    <t>График платежей</t>
  </si>
</sst>
</file>

<file path=xl/styles.xml><?xml version="1.0" encoding="utf-8"?>
<styleSheet xmlns="http://schemas.openxmlformats.org/spreadsheetml/2006/main">
  <numFmts count="3">
    <numFmt numFmtId="164" formatCode="_-* #,##0.00\ _₽_-;\-* #,##0.00\ _₽_-;_-* &quot;-&quot;??\ _₽_-;_-@_-"/>
    <numFmt numFmtId="165" formatCode="[$$-409]#,##0"/>
    <numFmt numFmtId="166" formatCode="[$$-409]#,##0.00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justify" vertical="center"/>
    </xf>
    <xf numFmtId="0" fontId="4" fillId="0" borderId="1" xfId="0" applyFont="1" applyBorder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9" fontId="4" fillId="0" borderId="1" xfId="1" applyFont="1" applyBorder="1"/>
    <xf numFmtId="0" fontId="4" fillId="5" borderId="1" xfId="0" applyFont="1" applyFill="1" applyBorder="1"/>
    <xf numFmtId="166" fontId="4" fillId="0" borderId="0" xfId="0" applyNumberFormat="1" applyFont="1"/>
    <xf numFmtId="166" fontId="0" fillId="0" borderId="0" xfId="0" applyNumberFormat="1"/>
    <xf numFmtId="165" fontId="4" fillId="0" borderId="1" xfId="2" applyNumberFormat="1" applyFont="1" applyBorder="1"/>
    <xf numFmtId="165" fontId="0" fillId="0" borderId="0" xfId="0" applyNumberFormat="1"/>
    <xf numFmtId="9" fontId="0" fillId="0" borderId="0" xfId="1" applyFont="1"/>
    <xf numFmtId="0" fontId="8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vertical="center" wrapText="1"/>
    </xf>
    <xf numFmtId="165" fontId="8" fillId="0" borderId="5" xfId="0" applyNumberFormat="1" applyFont="1" applyFill="1" applyBorder="1" applyAlignment="1">
      <alignment horizontal="center"/>
    </xf>
    <xf numFmtId="165" fontId="8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Alignment="1">
      <alignment wrapText="1"/>
    </xf>
    <xf numFmtId="0" fontId="10" fillId="0" borderId="0" xfId="0" applyFont="1"/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6" borderId="5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/>
    </xf>
    <xf numFmtId="0" fontId="9" fillId="6" borderId="1" xfId="0" applyFont="1" applyFill="1" applyBorder="1" applyAlignment="1">
      <alignment horizontal="center"/>
    </xf>
    <xf numFmtId="165" fontId="9" fillId="0" borderId="1" xfId="0" applyNumberFormat="1" applyFont="1" applyFill="1" applyBorder="1" applyAlignment="1">
      <alignment horizontal="center"/>
    </xf>
    <xf numFmtId="165" fontId="8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165" fontId="8" fillId="0" borderId="1" xfId="2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165" fontId="8" fillId="0" borderId="0" xfId="2" applyNumberFormat="1" applyFont="1" applyFill="1" applyBorder="1" applyAlignment="1">
      <alignment horizontal="center"/>
    </xf>
    <xf numFmtId="0" fontId="8" fillId="0" borderId="0" xfId="0" applyFont="1" applyAlignment="1"/>
    <xf numFmtId="0" fontId="8" fillId="0" borderId="0" xfId="0" applyFont="1" applyAlignment="1">
      <alignment horizontal="left"/>
    </xf>
    <xf numFmtId="0" fontId="10" fillId="0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wrapText="1"/>
    </xf>
    <xf numFmtId="0" fontId="10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8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textRotation="90"/>
    </xf>
    <xf numFmtId="0" fontId="4" fillId="4" borderId="1" xfId="0" applyFont="1" applyFill="1" applyBorder="1" applyAlignment="1">
      <alignment horizontal="center" vertical="center" textRotation="90"/>
    </xf>
    <xf numFmtId="165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F23"/>
  <sheetViews>
    <sheetView tabSelected="1" view="pageLayout" zoomScale="85" zoomScaleNormal="115" zoomScaleSheetLayoutView="175" zoomScalePageLayoutView="85" workbookViewId="0">
      <selection activeCell="AE15" sqref="AE15"/>
    </sheetView>
  </sheetViews>
  <sheetFormatPr defaultRowHeight="20.25"/>
  <cols>
    <col min="1" max="1" width="1.5703125" style="26" customWidth="1"/>
    <col min="2" max="2" width="9.140625" style="26"/>
    <col min="3" max="3" width="29.7109375" style="26" customWidth="1"/>
    <col min="4" max="4" width="14.85546875" style="26" customWidth="1"/>
    <col min="5" max="5" width="16.5703125" style="27" customWidth="1"/>
    <col min="6" max="6" width="12.85546875" style="27" customWidth="1"/>
    <col min="7" max="7" width="9.28515625" style="27" hidden="1" customWidth="1"/>
    <col min="8" max="8" width="9.7109375" style="27" hidden="1" customWidth="1"/>
    <col min="9" max="10" width="9.28515625" style="27" hidden="1" customWidth="1"/>
    <col min="11" max="11" width="9.7109375" style="27" hidden="1" customWidth="1"/>
    <col min="12" max="24" width="9.28515625" style="27" hidden="1" customWidth="1"/>
    <col min="25" max="25" width="11.28515625" style="26" hidden="1" customWidth="1"/>
    <col min="26" max="26" width="11.5703125" style="26" hidden="1" customWidth="1"/>
    <col min="27" max="16384" width="9.140625" style="26"/>
  </cols>
  <sheetData>
    <row r="1" spans="2:32">
      <c r="E1" s="46"/>
      <c r="F1" s="46"/>
      <c r="G1" s="46"/>
      <c r="AB1" s="26" t="s">
        <v>21</v>
      </c>
      <c r="AC1" s="41"/>
      <c r="AD1" s="41"/>
      <c r="AE1" s="41"/>
      <c r="AF1" s="41"/>
    </row>
    <row r="2" spans="2:32">
      <c r="E2" s="46"/>
      <c r="F2" s="46"/>
      <c r="G2" s="46"/>
      <c r="AB2" s="42" t="s">
        <v>22</v>
      </c>
      <c r="AC2" s="41"/>
      <c r="AD2" s="41"/>
      <c r="AE2" s="41"/>
      <c r="AF2" s="41"/>
    </row>
    <row r="3" spans="2:32">
      <c r="E3" s="46"/>
      <c r="F3" s="46"/>
      <c r="G3" s="46"/>
      <c r="AB3" s="26" t="s">
        <v>23</v>
      </c>
      <c r="AC3" s="41"/>
      <c r="AD3" s="41"/>
      <c r="AE3" s="41"/>
      <c r="AF3" s="41"/>
    </row>
    <row r="5" spans="2:32" ht="7.5" customHeight="1">
      <c r="G5" s="16"/>
      <c r="H5" s="47" t="s">
        <v>2</v>
      </c>
      <c r="I5" s="47"/>
      <c r="J5" s="16"/>
      <c r="K5" s="47" t="s">
        <v>4</v>
      </c>
      <c r="L5" s="47"/>
      <c r="M5" s="16"/>
      <c r="N5" s="48" t="s">
        <v>3</v>
      </c>
      <c r="O5" s="48"/>
      <c r="P5" s="17"/>
      <c r="Q5" s="48" t="s">
        <v>5</v>
      </c>
      <c r="R5" s="48"/>
      <c r="S5" s="17"/>
      <c r="T5" s="47" t="s">
        <v>6</v>
      </c>
      <c r="U5" s="47"/>
      <c r="V5" s="16"/>
      <c r="W5" s="47" t="s">
        <v>7</v>
      </c>
      <c r="X5" s="47"/>
    </row>
    <row r="6" spans="2:32" ht="21" customHeight="1">
      <c r="B6" s="45" t="s">
        <v>29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</row>
    <row r="7" spans="2:32">
      <c r="C7" s="28"/>
      <c r="D7" s="29"/>
      <c r="E7" s="29"/>
      <c r="F7" s="30"/>
      <c r="G7" s="31"/>
      <c r="H7" s="32" t="s">
        <v>18</v>
      </c>
      <c r="I7" s="32" t="s">
        <v>19</v>
      </c>
      <c r="J7" s="32"/>
      <c r="K7" s="32" t="s">
        <v>18</v>
      </c>
      <c r="L7" s="32" t="s">
        <v>19</v>
      </c>
      <c r="M7" s="32"/>
      <c r="N7" s="33" t="s">
        <v>18</v>
      </c>
      <c r="O7" s="33" t="s">
        <v>19</v>
      </c>
      <c r="P7" s="33"/>
      <c r="Q7" s="33" t="s">
        <v>18</v>
      </c>
      <c r="R7" s="33" t="s">
        <v>19</v>
      </c>
      <c r="S7" s="33"/>
      <c r="T7" s="32" t="s">
        <v>18</v>
      </c>
      <c r="U7" s="32" t="s">
        <v>19</v>
      </c>
      <c r="V7" s="32"/>
      <c r="W7" s="32" t="s">
        <v>18</v>
      </c>
      <c r="X7" s="32" t="s">
        <v>19</v>
      </c>
    </row>
    <row r="8" spans="2:32">
      <c r="C8" s="43" t="s">
        <v>28</v>
      </c>
      <c r="D8" s="39" t="s">
        <v>18</v>
      </c>
      <c r="E8" s="39" t="s">
        <v>19</v>
      </c>
      <c r="F8" s="19"/>
      <c r="G8" s="22">
        <f>SUM(D9:E9)</f>
        <v>0</v>
      </c>
      <c r="H8" s="22">
        <v>7400</v>
      </c>
      <c r="I8" s="22">
        <v>21600</v>
      </c>
      <c r="J8" s="22">
        <f t="shared" ref="J8:J13" si="0">SUM(H8:I8)</f>
        <v>29000</v>
      </c>
      <c r="K8" s="22">
        <v>15000</v>
      </c>
      <c r="L8" s="22">
        <v>18000</v>
      </c>
      <c r="M8" s="22">
        <f t="shared" ref="M8:M13" si="1">SUM(K8:L8)</f>
        <v>33000</v>
      </c>
      <c r="N8" s="34">
        <v>6000</v>
      </c>
      <c r="O8" s="34">
        <v>21100</v>
      </c>
      <c r="P8" s="34">
        <f t="shared" ref="P8:P13" si="2">SUM(N8:O8)</f>
        <v>27100</v>
      </c>
      <c r="Q8" s="34">
        <v>7500</v>
      </c>
      <c r="R8" s="34">
        <v>9000</v>
      </c>
      <c r="S8" s="34">
        <f t="shared" ref="S8:S13" si="3">SUM(Q8:R8)</f>
        <v>16500</v>
      </c>
      <c r="T8" s="22">
        <v>7500</v>
      </c>
      <c r="U8" s="22">
        <v>10500</v>
      </c>
      <c r="V8" s="22">
        <f t="shared" ref="V8:V13" si="4">SUM(T8:U8)</f>
        <v>18000</v>
      </c>
      <c r="W8" s="22">
        <v>7500</v>
      </c>
      <c r="X8" s="22">
        <v>16900</v>
      </c>
      <c r="Y8" s="18">
        <f t="shared" ref="Y8:Y13" si="5">SUM(W8:X8)</f>
        <v>24400</v>
      </c>
      <c r="Z8" s="35">
        <f t="shared" ref="Z8:Z11" si="6">G8+J8+M8+P8+S8+V8+Y8</f>
        <v>148000</v>
      </c>
      <c r="AA8" s="18"/>
      <c r="AB8" s="18"/>
      <c r="AC8" s="18"/>
      <c r="AD8" s="18"/>
    </row>
    <row r="9" spans="2:32">
      <c r="C9" s="20"/>
      <c r="D9" s="21"/>
      <c r="E9" s="22"/>
      <c r="F9" s="22"/>
      <c r="G9" s="22">
        <f>SUM(D10:E10)</f>
        <v>0</v>
      </c>
      <c r="H9" s="22">
        <v>24500</v>
      </c>
      <c r="I9" s="22">
        <v>33000</v>
      </c>
      <c r="J9" s="22">
        <f t="shared" si="0"/>
        <v>57500</v>
      </c>
      <c r="K9" s="22">
        <v>18000</v>
      </c>
      <c r="L9" s="22">
        <v>18000</v>
      </c>
      <c r="M9" s="22">
        <f t="shared" si="1"/>
        <v>36000</v>
      </c>
      <c r="N9" s="34">
        <v>0</v>
      </c>
      <c r="O9" s="34">
        <v>0</v>
      </c>
      <c r="P9" s="34">
        <f t="shared" si="2"/>
        <v>0</v>
      </c>
      <c r="Q9" s="34">
        <v>0</v>
      </c>
      <c r="R9" s="34">
        <v>0</v>
      </c>
      <c r="S9" s="34">
        <f t="shared" si="3"/>
        <v>0</v>
      </c>
      <c r="T9" s="22">
        <v>8000</v>
      </c>
      <c r="U9" s="22">
        <v>10500</v>
      </c>
      <c r="V9" s="22">
        <f t="shared" si="4"/>
        <v>18500</v>
      </c>
      <c r="W9" s="22">
        <v>11500</v>
      </c>
      <c r="X9" s="22">
        <v>15000</v>
      </c>
      <c r="Y9" s="18">
        <f t="shared" si="5"/>
        <v>26500</v>
      </c>
      <c r="Z9" s="35">
        <f t="shared" si="6"/>
        <v>138500</v>
      </c>
      <c r="AA9" s="18"/>
      <c r="AB9" s="18"/>
      <c r="AC9" s="18"/>
      <c r="AD9" s="18"/>
    </row>
    <row r="10" spans="2:32">
      <c r="C10" s="20"/>
      <c r="D10" s="21"/>
      <c r="E10" s="22"/>
      <c r="F10" s="22"/>
      <c r="G10" s="22">
        <f>SUM(D11:E11)</f>
        <v>0</v>
      </c>
      <c r="H10" s="22">
        <v>16000</v>
      </c>
      <c r="I10" s="22">
        <v>21500</v>
      </c>
      <c r="J10" s="22">
        <f t="shared" si="0"/>
        <v>37500</v>
      </c>
      <c r="K10" s="22">
        <v>14000</v>
      </c>
      <c r="L10" s="22">
        <v>22000</v>
      </c>
      <c r="M10" s="22">
        <f t="shared" si="1"/>
        <v>36000</v>
      </c>
      <c r="N10" s="34">
        <v>0</v>
      </c>
      <c r="O10" s="34">
        <v>0</v>
      </c>
      <c r="P10" s="34">
        <f t="shared" si="2"/>
        <v>0</v>
      </c>
      <c r="Q10" s="34">
        <v>0</v>
      </c>
      <c r="R10" s="34">
        <v>0</v>
      </c>
      <c r="S10" s="34">
        <f t="shared" si="3"/>
        <v>0</v>
      </c>
      <c r="T10" s="22">
        <v>6000</v>
      </c>
      <c r="U10" s="22">
        <v>9000</v>
      </c>
      <c r="V10" s="22">
        <f t="shared" si="4"/>
        <v>15000</v>
      </c>
      <c r="W10" s="22">
        <v>23000</v>
      </c>
      <c r="X10" s="22">
        <v>17000</v>
      </c>
      <c r="Y10" s="18">
        <f t="shared" si="5"/>
        <v>40000</v>
      </c>
      <c r="Z10" s="35">
        <f t="shared" si="6"/>
        <v>128500</v>
      </c>
      <c r="AA10" s="18"/>
      <c r="AB10" s="18"/>
      <c r="AC10" s="18"/>
      <c r="AD10" s="18"/>
    </row>
    <row r="11" spans="2:32">
      <c r="C11" s="20"/>
      <c r="D11" s="21"/>
      <c r="E11" s="22"/>
      <c r="F11" s="22"/>
      <c r="G11" s="22">
        <f>SUM(D12:E12)</f>
        <v>0</v>
      </c>
      <c r="H11" s="22">
        <v>11000</v>
      </c>
      <c r="I11" s="22">
        <v>11000</v>
      </c>
      <c r="J11" s="22">
        <f t="shared" si="0"/>
        <v>22000</v>
      </c>
      <c r="K11" s="22">
        <v>15000</v>
      </c>
      <c r="L11" s="22">
        <v>15000</v>
      </c>
      <c r="M11" s="22">
        <f t="shared" si="1"/>
        <v>30000</v>
      </c>
      <c r="N11" s="34">
        <v>0</v>
      </c>
      <c r="O11" s="34">
        <v>0</v>
      </c>
      <c r="P11" s="34">
        <f t="shared" si="2"/>
        <v>0</v>
      </c>
      <c r="Q11" s="34">
        <v>0</v>
      </c>
      <c r="R11" s="34">
        <v>0</v>
      </c>
      <c r="S11" s="34">
        <f t="shared" si="3"/>
        <v>0</v>
      </c>
      <c r="T11" s="22">
        <v>5000</v>
      </c>
      <c r="U11" s="22">
        <v>5500</v>
      </c>
      <c r="V11" s="22">
        <f t="shared" si="4"/>
        <v>10500</v>
      </c>
      <c r="W11" s="22">
        <v>7000</v>
      </c>
      <c r="X11" s="22">
        <f>7600+5100</f>
        <v>12700</v>
      </c>
      <c r="Y11" s="18">
        <f t="shared" si="5"/>
        <v>19700</v>
      </c>
      <c r="Z11" s="35">
        <f t="shared" si="6"/>
        <v>82200</v>
      </c>
      <c r="AA11" s="18"/>
      <c r="AB11" s="18"/>
      <c r="AC11" s="18"/>
      <c r="AD11" s="18"/>
    </row>
    <row r="12" spans="2:32">
      <c r="C12" s="20"/>
      <c r="D12" s="21"/>
      <c r="E12" s="22"/>
      <c r="F12" s="22"/>
      <c r="G12" s="22">
        <f>SUM(D13:E13)</f>
        <v>0</v>
      </c>
      <c r="H12" s="22">
        <v>5300</v>
      </c>
      <c r="I12" s="22">
        <v>8000</v>
      </c>
      <c r="J12" s="22">
        <f t="shared" si="0"/>
        <v>13300</v>
      </c>
      <c r="K12" s="22">
        <v>7000</v>
      </c>
      <c r="L12" s="22">
        <v>5000</v>
      </c>
      <c r="M12" s="22">
        <f t="shared" si="1"/>
        <v>12000</v>
      </c>
      <c r="N12" s="34">
        <v>0</v>
      </c>
      <c r="O12" s="34">
        <v>0</v>
      </c>
      <c r="P12" s="34">
        <f t="shared" si="2"/>
        <v>0</v>
      </c>
      <c r="Q12" s="34">
        <v>0</v>
      </c>
      <c r="R12" s="34">
        <v>0</v>
      </c>
      <c r="S12" s="34">
        <f t="shared" si="3"/>
        <v>0</v>
      </c>
      <c r="T12" s="22">
        <v>3000</v>
      </c>
      <c r="U12" s="22">
        <v>2000</v>
      </c>
      <c r="V12" s="22">
        <f t="shared" si="4"/>
        <v>5000</v>
      </c>
      <c r="W12" s="22">
        <v>5200</v>
      </c>
      <c r="X12" s="22">
        <v>6000</v>
      </c>
      <c r="Y12" s="18">
        <f t="shared" si="5"/>
        <v>11200</v>
      </c>
      <c r="Z12" s="35">
        <f>G12+J12+M12+P12+S12+V12+Y12</f>
        <v>41500</v>
      </c>
      <c r="AA12" s="18"/>
      <c r="AB12" s="18"/>
      <c r="AC12" s="18"/>
      <c r="AD12" s="18"/>
    </row>
    <row r="13" spans="2:32">
      <c r="C13" s="20"/>
      <c r="D13" s="21"/>
      <c r="E13" s="22"/>
      <c r="F13" s="22"/>
      <c r="G13" s="22">
        <f>SUM(D14:D14)</f>
        <v>0</v>
      </c>
      <c r="H13" s="22">
        <v>13600</v>
      </c>
      <c r="I13" s="22">
        <v>2500</v>
      </c>
      <c r="J13" s="22">
        <f t="shared" si="0"/>
        <v>16100</v>
      </c>
      <c r="K13" s="22">
        <v>11500</v>
      </c>
      <c r="L13" s="22">
        <v>5000</v>
      </c>
      <c r="M13" s="22">
        <f t="shared" si="1"/>
        <v>16500</v>
      </c>
      <c r="N13" s="34">
        <v>0</v>
      </c>
      <c r="O13" s="34">
        <v>0</v>
      </c>
      <c r="P13" s="34">
        <f t="shared" si="2"/>
        <v>0</v>
      </c>
      <c r="Q13" s="34">
        <v>0</v>
      </c>
      <c r="R13" s="34">
        <v>0</v>
      </c>
      <c r="S13" s="34">
        <f t="shared" si="3"/>
        <v>0</v>
      </c>
      <c r="T13" s="22">
        <v>4000</v>
      </c>
      <c r="U13" s="22">
        <v>4900</v>
      </c>
      <c r="V13" s="22">
        <f t="shared" si="4"/>
        <v>8900</v>
      </c>
      <c r="W13" s="22">
        <v>0</v>
      </c>
      <c r="X13" s="22">
        <v>0</v>
      </c>
      <c r="Y13" s="18">
        <f t="shared" si="5"/>
        <v>0</v>
      </c>
      <c r="Z13" s="35">
        <f t="shared" ref="Z13" si="7">G13+J13+M13+P13+S13+V13+Y13</f>
        <v>41500</v>
      </c>
      <c r="AA13" s="18"/>
      <c r="AB13" s="18"/>
      <c r="AC13" s="18"/>
      <c r="AD13" s="18"/>
    </row>
    <row r="14" spans="2:32">
      <c r="C14" s="20"/>
      <c r="D14" s="21"/>
      <c r="E14" s="22"/>
      <c r="F14" s="22"/>
      <c r="G14" s="22"/>
      <c r="H14" s="22">
        <f>SUM(H8:H13)</f>
        <v>77800</v>
      </c>
      <c r="I14" s="22">
        <f>SUM(I8:I13)</f>
        <v>97600</v>
      </c>
      <c r="J14" s="22"/>
      <c r="K14" s="22">
        <f>SUM(K8:K13)</f>
        <v>80500</v>
      </c>
      <c r="L14" s="22">
        <f>SUM(L8:L13)</f>
        <v>83000</v>
      </c>
      <c r="M14" s="22"/>
      <c r="N14" s="34">
        <f>SUM(N8:N13)</f>
        <v>6000</v>
      </c>
      <c r="O14" s="34">
        <f>SUM(O8:O13)</f>
        <v>21100</v>
      </c>
      <c r="P14" s="34"/>
      <c r="Q14" s="34">
        <f>SUM(Q8:Q13)</f>
        <v>7500</v>
      </c>
      <c r="R14" s="34">
        <f>SUM(R8:R13)</f>
        <v>9000</v>
      </c>
      <c r="S14" s="34"/>
      <c r="T14" s="22">
        <f>SUM(T8:T13)</f>
        <v>33500</v>
      </c>
      <c r="U14" s="22">
        <f>SUM(U8:U13)</f>
        <v>42400</v>
      </c>
      <c r="V14" s="22"/>
      <c r="W14" s="22">
        <f>SUM(W8:W13)</f>
        <v>54200</v>
      </c>
      <c r="X14" s="22">
        <f>SUM(X8:X13)</f>
        <v>67600</v>
      </c>
      <c r="Y14" s="18"/>
      <c r="Z14" s="35">
        <f>SUM(Z7:Z13)</f>
        <v>580200</v>
      </c>
      <c r="AA14" s="18"/>
      <c r="AB14" s="18"/>
      <c r="AC14" s="18"/>
      <c r="AD14" s="18"/>
    </row>
    <row r="15" spans="2:32">
      <c r="C15" s="20"/>
      <c r="D15" s="21"/>
      <c r="E15" s="22"/>
      <c r="F15" s="22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18"/>
      <c r="Z15" s="18"/>
      <c r="AA15" s="18"/>
      <c r="AB15" s="18"/>
      <c r="AC15" s="18"/>
      <c r="AD15" s="18"/>
    </row>
    <row r="16" spans="2:32">
      <c r="C16" s="20"/>
      <c r="D16" s="21"/>
      <c r="E16" s="22"/>
      <c r="F16" s="22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18"/>
      <c r="Z16" s="18"/>
      <c r="AA16" s="18"/>
      <c r="AB16" s="18"/>
      <c r="AC16" s="18"/>
      <c r="AD16" s="18"/>
    </row>
    <row r="17" spans="3:30" ht="26.25" customHeight="1">
      <c r="C17" s="23" t="s">
        <v>17</v>
      </c>
      <c r="D17" s="21"/>
      <c r="E17" s="22"/>
      <c r="F17" s="22"/>
      <c r="G17" s="37"/>
      <c r="H17" s="37"/>
      <c r="I17" s="37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18"/>
      <c r="Z17" s="18"/>
      <c r="AA17" s="18"/>
      <c r="AB17" s="18"/>
      <c r="AC17" s="18"/>
      <c r="AD17" s="18"/>
    </row>
    <row r="18" spans="3:30">
      <c r="C18" s="18"/>
      <c r="D18" s="19"/>
      <c r="E18" s="38"/>
      <c r="F18" s="38"/>
      <c r="G18" s="37"/>
      <c r="H18" s="37"/>
      <c r="I18" s="37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18"/>
      <c r="Z18" s="18"/>
      <c r="AA18" s="18"/>
      <c r="AB18" s="18"/>
      <c r="AC18" s="18"/>
      <c r="AD18" s="18"/>
    </row>
    <row r="19" spans="3:30">
      <c r="C19" s="18"/>
      <c r="D19" s="29"/>
      <c r="E19" s="40"/>
      <c r="F19" s="40"/>
      <c r="G19" s="37"/>
      <c r="H19" s="37"/>
      <c r="I19" s="37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18"/>
      <c r="Z19" s="18"/>
      <c r="AA19" s="18"/>
      <c r="AB19" s="18"/>
      <c r="AC19" s="18"/>
      <c r="AD19" s="18"/>
    </row>
    <row r="20" spans="3:30">
      <c r="C20" s="25" t="s">
        <v>24</v>
      </c>
      <c r="D20" s="25"/>
      <c r="E20" s="25"/>
      <c r="F20" s="25" t="s">
        <v>25</v>
      </c>
      <c r="G20" s="25"/>
      <c r="H20" s="25" t="s">
        <v>25</v>
      </c>
      <c r="I20" s="25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18"/>
      <c r="Z20" s="18"/>
      <c r="AA20" s="18"/>
      <c r="AB20" s="18"/>
      <c r="AC20" s="18"/>
      <c r="AD20" s="18"/>
    </row>
    <row r="21" spans="3:30">
      <c r="C21" s="18"/>
      <c r="D21" s="29"/>
      <c r="E21" s="40"/>
      <c r="F21" s="40"/>
      <c r="G21" s="37"/>
      <c r="H21" s="37"/>
      <c r="I21" s="37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18"/>
      <c r="Z21" s="18"/>
      <c r="AA21" s="18"/>
      <c r="AB21" s="18"/>
      <c r="AC21" s="18"/>
      <c r="AD21" s="18"/>
    </row>
    <row r="22" spans="3:30" ht="41.25" customHeight="1">
      <c r="C22" s="44" t="s">
        <v>26</v>
      </c>
      <c r="D22" s="44"/>
      <c r="E22" s="25"/>
      <c r="F22" s="25" t="s">
        <v>26</v>
      </c>
      <c r="G22" s="25"/>
      <c r="H22" s="25"/>
      <c r="I22" s="25"/>
    </row>
    <row r="23" spans="3:30">
      <c r="C23" s="24" t="s">
        <v>27</v>
      </c>
      <c r="D23" s="25"/>
      <c r="E23" s="25"/>
      <c r="F23" s="25" t="s">
        <v>27</v>
      </c>
      <c r="G23" s="25"/>
      <c r="H23" s="25"/>
      <c r="I23" s="25"/>
    </row>
  </sheetData>
  <mergeCells count="11">
    <mergeCell ref="C22:D22"/>
    <mergeCell ref="B6:AE6"/>
    <mergeCell ref="E1:G1"/>
    <mergeCell ref="E2:G2"/>
    <mergeCell ref="E3:G3"/>
    <mergeCell ref="T5:U5"/>
    <mergeCell ref="W5:X5"/>
    <mergeCell ref="H5:I5"/>
    <mergeCell ref="K5:L5"/>
    <mergeCell ref="N5:O5"/>
    <mergeCell ref="Q5:R5"/>
  </mergeCells>
  <pageMargins left="0.7" right="0.18382352941176472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S16"/>
  <sheetViews>
    <sheetView zoomScale="80" zoomScaleNormal="80" workbookViewId="0">
      <selection activeCell="A4" sqref="A4:XFD4"/>
    </sheetView>
  </sheetViews>
  <sheetFormatPr defaultRowHeight="15"/>
  <cols>
    <col min="1" max="1" width="4.85546875" customWidth="1"/>
    <col min="2" max="2" width="15" bestFit="1" customWidth="1"/>
    <col min="3" max="3" width="5.42578125" customWidth="1"/>
    <col min="4" max="4" width="32.85546875" customWidth="1"/>
    <col min="5" max="5" width="19.85546875" style="12" customWidth="1"/>
    <col min="6" max="6" width="18.7109375" bestFit="1" customWidth="1"/>
    <col min="7" max="7" width="17.140625" bestFit="1" customWidth="1"/>
    <col min="8" max="8" width="20.28515625" bestFit="1" customWidth="1"/>
    <col min="9" max="9" width="13.85546875" bestFit="1" customWidth="1"/>
    <col min="19" max="19" width="37" customWidth="1"/>
  </cols>
  <sheetData>
    <row r="3" spans="2:19" ht="30">
      <c r="B3" s="7" t="s">
        <v>9</v>
      </c>
      <c r="C3" s="7" t="s">
        <v>8</v>
      </c>
      <c r="D3" s="7" t="s">
        <v>10</v>
      </c>
      <c r="E3" s="8" t="s">
        <v>11</v>
      </c>
      <c r="F3" s="8" t="s">
        <v>12</v>
      </c>
      <c r="G3" s="8" t="s">
        <v>13</v>
      </c>
      <c r="H3" s="8" t="s">
        <v>15</v>
      </c>
      <c r="I3" s="8" t="s">
        <v>16</v>
      </c>
    </row>
    <row r="4" spans="2:19">
      <c r="B4" s="49" t="s">
        <v>1</v>
      </c>
      <c r="C4" s="4">
        <v>1</v>
      </c>
      <c r="D4" s="5" t="s">
        <v>14</v>
      </c>
      <c r="E4" s="13">
        <v>175300</v>
      </c>
      <c r="F4" s="51">
        <v>1000000</v>
      </c>
      <c r="G4" s="9">
        <f>H4/$I$4</f>
        <v>0.17528782227987677</v>
      </c>
      <c r="H4" s="10">
        <v>1081</v>
      </c>
      <c r="I4" s="52">
        <f>SUM(H4:H10)</f>
        <v>6167</v>
      </c>
      <c r="S4" s="1"/>
    </row>
    <row r="5" spans="2:19">
      <c r="B5" s="49"/>
      <c r="C5" s="4">
        <v>2</v>
      </c>
      <c r="D5" s="5" t="s">
        <v>2</v>
      </c>
      <c r="E5" s="13">
        <v>216300</v>
      </c>
      <c r="F5" s="51"/>
      <c r="G5" s="9">
        <f t="shared" ref="G5:G10" si="0">H5/$I$4</f>
        <v>0.21631263174963516</v>
      </c>
      <c r="H5" s="6">
        <v>1334</v>
      </c>
      <c r="I5" s="53"/>
      <c r="S5" s="1"/>
    </row>
    <row r="6" spans="2:19">
      <c r="B6" s="49"/>
      <c r="C6" s="4">
        <v>3</v>
      </c>
      <c r="D6" s="5" t="s">
        <v>4</v>
      </c>
      <c r="E6" s="13">
        <v>199000</v>
      </c>
      <c r="F6" s="51"/>
      <c r="G6" s="9">
        <f t="shared" si="0"/>
        <v>0.19896221825847252</v>
      </c>
      <c r="H6" s="6">
        <v>1227</v>
      </c>
      <c r="I6" s="53"/>
      <c r="S6" s="1"/>
    </row>
    <row r="7" spans="2:19">
      <c r="B7" s="49"/>
      <c r="C7" s="4">
        <v>4</v>
      </c>
      <c r="D7" s="5" t="s">
        <v>3</v>
      </c>
      <c r="E7" s="13">
        <v>110600</v>
      </c>
      <c r="F7" s="51"/>
      <c r="G7" s="9">
        <f t="shared" si="0"/>
        <v>0.11058861683152262</v>
      </c>
      <c r="H7" s="10">
        <v>682</v>
      </c>
      <c r="I7" s="53"/>
      <c r="S7" s="1"/>
    </row>
    <row r="8" spans="2:19" ht="18" customHeight="1">
      <c r="B8" s="50" t="s">
        <v>0</v>
      </c>
      <c r="C8" s="4">
        <v>5</v>
      </c>
      <c r="D8" s="5" t="s">
        <v>5</v>
      </c>
      <c r="E8" s="13">
        <v>41500</v>
      </c>
      <c r="F8" s="51"/>
      <c r="G8" s="9">
        <f t="shared" si="0"/>
        <v>4.1511269661099401E-2</v>
      </c>
      <c r="H8" s="10">
        <v>256</v>
      </c>
      <c r="I8" s="53"/>
      <c r="S8" s="1"/>
    </row>
    <row r="9" spans="2:19" ht="18.75" customHeight="1">
      <c r="B9" s="50"/>
      <c r="C9" s="4">
        <v>6</v>
      </c>
      <c r="D9" s="5" t="s">
        <v>6</v>
      </c>
      <c r="E9" s="13">
        <v>104500</v>
      </c>
      <c r="F9" s="51"/>
      <c r="G9" s="9">
        <f t="shared" si="0"/>
        <v>0.10458894113831685</v>
      </c>
      <c r="H9" s="10">
        <v>645</v>
      </c>
      <c r="I9" s="53"/>
      <c r="S9" s="1"/>
    </row>
    <row r="10" spans="2:19" ht="18.75" customHeight="1">
      <c r="B10" s="50"/>
      <c r="C10" s="4">
        <v>7</v>
      </c>
      <c r="D10" s="5" t="s">
        <v>7</v>
      </c>
      <c r="E10" s="13">
        <v>152800</v>
      </c>
      <c r="F10" s="51"/>
      <c r="G10" s="9">
        <f t="shared" si="0"/>
        <v>0.15274850008107671</v>
      </c>
      <c r="H10" s="10">
        <v>942</v>
      </c>
      <c r="I10" s="54"/>
      <c r="S10" s="1"/>
    </row>
    <row r="11" spans="2:19">
      <c r="B11" s="3"/>
      <c r="C11" s="3"/>
      <c r="D11" s="3"/>
      <c r="E11" s="11"/>
      <c r="F11" s="3"/>
      <c r="G11" s="3"/>
      <c r="H11" s="3"/>
      <c r="I11" s="3"/>
      <c r="S11" s="1"/>
    </row>
    <row r="12" spans="2:19">
      <c r="B12" s="3"/>
      <c r="C12" s="3"/>
      <c r="D12" s="3"/>
      <c r="E12" s="11"/>
      <c r="F12" s="3"/>
      <c r="G12" s="3"/>
      <c r="H12" s="3"/>
      <c r="I12" s="3"/>
      <c r="S12" s="2"/>
    </row>
    <row r="13" spans="2:19">
      <c r="B13" s="3"/>
      <c r="C13" s="3"/>
      <c r="D13" s="3"/>
      <c r="E13" s="11"/>
      <c r="F13" s="3"/>
      <c r="G13" s="3"/>
      <c r="H13" s="3"/>
      <c r="I13" s="3"/>
    </row>
    <row r="14" spans="2:19">
      <c r="B14" s="3"/>
      <c r="C14" s="3"/>
      <c r="D14" s="3" t="s">
        <v>20</v>
      </c>
      <c r="E14" s="11"/>
      <c r="F14" s="3"/>
      <c r="G14" s="3"/>
      <c r="H14" s="3"/>
      <c r="I14" s="3"/>
    </row>
    <row r="15" spans="2:19">
      <c r="B15" s="3"/>
      <c r="C15" s="3"/>
      <c r="D15" s="3"/>
      <c r="E15" s="11"/>
      <c r="F15" s="3"/>
      <c r="G15" s="3"/>
      <c r="H15" s="3"/>
      <c r="I15" s="3"/>
    </row>
    <row r="16" spans="2:19">
      <c r="B16" s="3"/>
      <c r="C16" s="3"/>
      <c r="D16" s="3"/>
      <c r="E16" s="11"/>
      <c r="F16" s="3"/>
      <c r="G16" s="3"/>
      <c r="H16" s="3"/>
      <c r="I16" s="3"/>
    </row>
  </sheetData>
  <mergeCells count="4">
    <mergeCell ref="B4:B7"/>
    <mergeCell ref="B8:B10"/>
    <mergeCell ref="F4:F10"/>
    <mergeCell ref="I4:I10"/>
  </mergeCell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D4:F6"/>
  <sheetViews>
    <sheetView workbookViewId="0">
      <selection activeCell="D3" sqref="D3:J13"/>
    </sheetView>
  </sheetViews>
  <sheetFormatPr defaultRowHeight="15"/>
  <cols>
    <col min="4" max="4" width="35" customWidth="1"/>
  </cols>
  <sheetData>
    <row r="4" spans="4:6">
      <c r="D4" s="5"/>
      <c r="E4" s="13"/>
      <c r="F4" s="15"/>
    </row>
    <row r="5" spans="4:6">
      <c r="D5" s="5"/>
      <c r="E5" s="13"/>
      <c r="F5" s="15"/>
    </row>
    <row r="6" spans="4:6">
      <c r="E6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распределение</vt:lpstr>
      <vt:lpstr>Затраты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2020-09-11T12:18:36Z</dcterms:modified>
</cp:coreProperties>
</file>